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13"/>
  <workbookPr/>
  <mc:AlternateContent xmlns:mc="http://schemas.openxmlformats.org/markup-compatibility/2006">
    <mc:Choice Requires="x15">
      <x15ac:absPath xmlns:x15ac="http://schemas.microsoft.com/office/spreadsheetml/2010/11/ac" url="C:\Users\Naseha\Desktop\"/>
    </mc:Choice>
  </mc:AlternateContent>
  <xr:revisionPtr revIDLastSave="0" documentId="11_4C82B996AA21421A4EC75C3769C6712EFA142A80" xr6:coauthVersionLast="45" xr6:coauthVersionMax="45" xr10:uidLastSave="{00000000-0000-0000-0000-000000000000}"/>
  <bookViews>
    <workbookView xWindow="0" yWindow="0" windowWidth="20490" windowHeight="7005" firstSheet="1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customWorkbookViews>
    <customWorkbookView name="Alok - Personal View" guid="{89147860-D4D9-4C55-B991-44D5CD990049}" mergeInterval="0" personalView="1" maximized="1" xWindow="-8" yWindow="-8" windowWidth="1382" windowHeight="75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3" l="1"/>
  <c r="D51" i="3"/>
  <c r="K18" i="3"/>
  <c r="L18" i="3"/>
  <c r="J18" i="3"/>
  <c r="D40" i="3"/>
  <c r="E40" i="3"/>
  <c r="C40" i="3"/>
  <c r="D23" i="3"/>
  <c r="E23" i="3"/>
  <c r="C23" i="3"/>
  <c r="G4" i="3"/>
  <c r="G5" i="3"/>
  <c r="G17" i="3" l="1"/>
  <c r="G18" i="3"/>
  <c r="G19" i="3"/>
  <c r="G20" i="3"/>
  <c r="G21" i="3"/>
  <c r="G22" i="3"/>
  <c r="G23" i="3"/>
  <c r="G16" i="3"/>
  <c r="I16" i="3"/>
  <c r="I17" i="3"/>
  <c r="I18" i="3"/>
  <c r="I19" i="3"/>
  <c r="I20" i="3"/>
  <c r="I21" i="3"/>
  <c r="I22" i="3"/>
  <c r="I23" i="3"/>
  <c r="H16" i="3"/>
  <c r="H17" i="3"/>
  <c r="H18" i="3"/>
  <c r="H19" i="3"/>
  <c r="H20" i="3"/>
  <c r="H21" i="3"/>
  <c r="H22" i="3"/>
  <c r="H23" i="3"/>
  <c r="C42" i="3"/>
  <c r="E42" i="3"/>
  <c r="D42" i="3"/>
  <c r="J19" i="3"/>
  <c r="L19" i="3"/>
  <c r="K19" i="3"/>
  <c r="H38" i="3" l="1"/>
  <c r="H39" i="3"/>
  <c r="H41" i="3"/>
  <c r="H42" i="3"/>
  <c r="D43" i="3"/>
  <c r="D46" i="3" s="1"/>
  <c r="H40" i="3"/>
  <c r="I39" i="3"/>
  <c r="I38" i="3"/>
  <c r="I41" i="3"/>
  <c r="I42" i="3"/>
  <c r="E43" i="3"/>
  <c r="E46" i="3" s="1"/>
  <c r="I40" i="3"/>
  <c r="G39" i="3"/>
  <c r="G41" i="3"/>
  <c r="G42" i="3"/>
  <c r="G38" i="3"/>
  <c r="C43" i="3"/>
  <c r="C46" i="3" s="1"/>
  <c r="G40" i="3"/>
</calcChain>
</file>

<file path=xl/sharedStrings.xml><?xml version="1.0" encoding="utf-8"?>
<sst xmlns="http://schemas.openxmlformats.org/spreadsheetml/2006/main" count="131" uniqueCount="124">
  <si>
    <t>2016 inwards plan</t>
  </si>
  <si>
    <t>Goal</t>
  </si>
  <si>
    <t>Continue to develop new models of operation. In EU Europe we are aiming
for all our work to be self-sustaining with no call on grant in aid by 2017.
Over time, we will develop similar approaches in East Asia and the Gulf.</t>
  </si>
  <si>
    <t>Need to figure out the Programs relying more on grants and less on profit churn.
Concentrating on grant-dependent programs more to reduce cost</t>
  </si>
  <si>
    <t>To figure out the number of manpower involved in programs, evaluate the need of manpower for such programs and see if more programs can be managed with existing resources</t>
  </si>
  <si>
    <t>To figure out existing suppliers of resources (for e.g. papers), re-evaluate the market for cheaper souces of suuplies</t>
  </si>
  <si>
    <t>Doing Time and Motion of repititive works to understand the time taken which needs to improve with experience.</t>
  </si>
  <si>
    <t>Creating Project Plan with Milestones and Inchstones for each program, periodically evaluating the achievements with plan and questioning delays and escalating chronic delays</t>
  </si>
  <si>
    <t>Driving MOST (Mission, Objective, Strategies, Tactic) throughout, driving each micro level task with the view of the Mission/Vision. Identifying the deliverables and responsibility centers at each stage.</t>
  </si>
  <si>
    <t>Months</t>
  </si>
  <si>
    <t>Innovation</t>
  </si>
  <si>
    <t>#</t>
  </si>
  <si>
    <t>SMART Goals</t>
  </si>
  <si>
    <t>Approach</t>
  </si>
  <si>
    <t>Methodology</t>
  </si>
  <si>
    <t>Assumptions</t>
  </si>
  <si>
    <t>Resources</t>
  </si>
  <si>
    <t>Target</t>
  </si>
  <si>
    <t>Stretched Target</t>
  </si>
  <si>
    <t>Steps to be taken</t>
  </si>
  <si>
    <t>Q1</t>
  </si>
  <si>
    <t>Q2</t>
  </si>
  <si>
    <t>Q3</t>
  </si>
  <si>
    <t>Q4</t>
  </si>
  <si>
    <t>Decreasing Grant dependability</t>
  </si>
  <si>
    <t>Top Down</t>
  </si>
  <si>
    <t>Need to figure out the Programs relying more on grants and less on profit churn.
Concentrating on grant-dependent programs more to reduce cost</t>
  </si>
  <si>
    <t>Program not capable of generating revenue, e.g. Charity.</t>
  </si>
  <si>
    <t>Cost/Revenue/HC etc. Data of existing programs for last 3Y.
For Assumptive Programs like Charity, Cost/Sponsership/Adv. Cost, Target audience etc.</t>
  </si>
  <si>
    <t>Overall Target - by 2017, reduce the Govt. Grant in Target to 0%. 
2015 – Govt. Grant in Target – 15% 
2016 – Govt. Grant in Target – 10%</t>
  </si>
  <si>
    <t>2015 - stretched Target – 10%
2016 - stretched Target  – 2%</t>
  </si>
  <si>
    <t>Cap on profist sharing from other programs</t>
  </si>
  <si>
    <t>Decreasing Operating Costs</t>
  </si>
  <si>
    <t>Bottom Up</t>
  </si>
  <si>
    <t>To figure out existing suppliers of resources (for e.g. papers, printer supplies, real estate etc.), re-evaluate the market for cheaper souces of suuplies</t>
  </si>
  <si>
    <t>Assuming, the Operating Cost remains same or reduces in total and we target only Infrastructure Cost from total Op Cost.</t>
  </si>
  <si>
    <t>Profitability of last 3 years.
Market research of new vendors.
Current Supply Chain Practice.</t>
  </si>
  <si>
    <t>Overall Target - by 2017 reduce the infrastucture cost from current 14% to less than 7%
2015 – 12% Target, 
2016 – 10% Target, 
2017 – Less than 7%</t>
  </si>
  <si>
    <t>2015 - stretched Target – 10%
2016 - stretched Target  – 8%</t>
  </si>
  <si>
    <t>Touching first 20% of the Pareto output.
Applying DMAIC to Current Supply Chain Practice.</t>
  </si>
  <si>
    <t>Project Managing Programs at each level</t>
  </si>
  <si>
    <t>Some Programs are not Project Managed or have opportunities of improvement.</t>
  </si>
  <si>
    <t>Data on all current programs and inline programs, deliverables and responsibility centers.</t>
  </si>
  <si>
    <t>All current Programs are Project Managed by end of year.</t>
  </si>
  <si>
    <t>All current Programs are Project Managed within 8 Months.
Framework for future Programs to be Project Managed in place.</t>
  </si>
  <si>
    <t>Evaluating existing programs for Manpower</t>
  </si>
  <si>
    <t>Absence of multi-skill in employees.</t>
  </si>
  <si>
    <t>Manpower/Manhours/Productive Efficiency information on all current programs and inline programs, deliverables and responsibility centers.</t>
  </si>
  <si>
    <t>Decreasing average manpower per program
Q1: 1%
Q2: 3% 
Q3: 4%  
Q4: 5%</t>
  </si>
  <si>
    <t>Decreasing average manpower per program
Q1: 2%
Q2: 4% 
Q3: 5%  
Q4: 6%</t>
  </si>
  <si>
    <t>Targetting individual efficiency</t>
  </si>
  <si>
    <t>Doing Time and Motion of repititive works to understand the time taken which needs to improve with experience.
Training employees on LEAN (to avoid/remove wastage). Multi skilling to create back ups and remove dependencies.</t>
  </si>
  <si>
    <t xml:space="preserve">
Applicable to only repititive tasks.</t>
  </si>
  <si>
    <t>Increase in efficiency of productivity
Q1: 4%
Q2: 6% 
Q3: 8%  
Q4: 10%</t>
  </si>
  <si>
    <t>Increase in efficiency of productivity
Q1: 6%
Q2: 8% 
Q3: 10%  
Q4: 12%</t>
  </si>
  <si>
    <t>Automation/Robotics</t>
  </si>
  <si>
    <t>Both</t>
  </si>
  <si>
    <t>Upgradation to existing IT setup (for e.g. in case we are on P3 and 1 GB RAM), cases that results in latency and time consumption.
Targetting IT downtime to reduce wastage of time.</t>
  </si>
  <si>
    <t>There are scopes of Automation
The CBA fits into budget</t>
  </si>
  <si>
    <t>As Is Process Maps / Flowcharts
IT Downtime data
HW/SW Specs</t>
  </si>
  <si>
    <t>Identifying and implementing  Quick Hits in 6 months. 
6 process automation in 12 months</t>
  </si>
  <si>
    <t>12 process automation in 12 months</t>
  </si>
  <si>
    <t>Possible Patent Opportunities</t>
  </si>
  <si>
    <t>Exploring Partnership with Universities, Research Facilities and Individual Researchers for assisting in development of ideas that can be patented or co-patented.</t>
  </si>
  <si>
    <t>Potential Patent opportunity found.</t>
  </si>
  <si>
    <t>Partner intellectual data</t>
  </si>
  <si>
    <t>2 Patent Opportunities in first year</t>
  </si>
  <si>
    <t>4 Patent Opportunities in first year</t>
  </si>
  <si>
    <t>Predictive Modelling</t>
  </si>
  <si>
    <t>Forecasting Demand and Analysis of Causality.</t>
  </si>
  <si>
    <t>Availability of correct market data.</t>
  </si>
  <si>
    <t>Correct market data on past and current demand, socio-political and climatic changes and global events in culture and entertainment market.</t>
  </si>
  <si>
    <t>Forecasting accuracy 90% in first year.
Identifying 3 main drivers/influencers &amp; suggesting programs to tap the market.
Resulting increase in Revenue by 5%.</t>
  </si>
  <si>
    <t xml:space="preserve">Forecasting accuracy 95% in first year.
Identifying 5 main drivers/influencers &amp; suggesting programs to tap the market.
Resulting increase in Revenue by 8%. </t>
  </si>
  <si>
    <t>Growth &amp; Consulting</t>
  </si>
  <si>
    <t>Harvesting existing services partners</t>
  </si>
  <si>
    <t>Finding needs of existing partners that can be catered to, creating Case Studies and Pitching.</t>
  </si>
  <si>
    <t>Creating Demand in current societal structure</t>
  </si>
  <si>
    <t>Designing a new supply for the new middle class with ambition of better education and skillset. The new middle class has more purchasing power since 2010 then before.</t>
  </si>
  <si>
    <t>Restructuring Price Plan for Customer Retention/Acquisition</t>
  </si>
  <si>
    <t>Online Library may be free for generic study and charged for specific/research oriented study.
Charging method could be per click/month with utility protection.</t>
  </si>
  <si>
    <t>Increasing number of Partners in India</t>
  </si>
  <si>
    <t>Corporate Trainings for Client Engagement roles</t>
  </si>
  <si>
    <t>Exploring Entertainment Industry for promoting UK.</t>
  </si>
  <si>
    <t>All USA channels are in India, only BBC is there from the UK.</t>
  </si>
  <si>
    <t>£ in millions</t>
  </si>
  <si>
    <t xml:space="preserve">2013–14 </t>
  </si>
  <si>
    <t xml:space="preserve">2014–15 </t>
  </si>
  <si>
    <t>2015–16</t>
  </si>
  <si>
    <t>Average annual growth rate</t>
  </si>
  <si>
    <t>FCO grant</t>
  </si>
  <si>
    <t>Earned income</t>
  </si>
  <si>
    <t>Total income</t>
  </si>
  <si>
    <t>2013–14 based on quarter 3 forecast 2014–15 based on operating plan FCO grant includes capital</t>
  </si>
  <si>
    <t>Teaching income target by £30 million due to slower growth in our commercial English work and a revision of income plans in East Asia and EU Europe. Teaching income is planned at £206 million in 2014–15.</t>
  </si>
  <si>
    <t>(figures in £millions)</t>
  </si>
  <si>
    <t>2013-14</t>
  </si>
  <si>
    <t>2014-15</t>
  </si>
  <si>
    <t>2015-16</t>
  </si>
  <si>
    <t>Average
annual
growth
rate
per cent</t>
  </si>
  <si>
    <t>Income Break Up 
2013-14</t>
  </si>
  <si>
    <t>Income Break Up 
2014-15</t>
  </si>
  <si>
    <t>Income Break Up 
2015-16</t>
  </si>
  <si>
    <t>FCO Grant</t>
  </si>
  <si>
    <t>Teaching</t>
  </si>
  <si>
    <t>Examination</t>
  </si>
  <si>
    <t>Partnership</t>
  </si>
  <si>
    <t>Contracts</t>
  </si>
  <si>
    <t>Other Paid Services</t>
  </si>
  <si>
    <t>Bank Interest</t>
  </si>
  <si>
    <t>Income</t>
  </si>
  <si>
    <t>Contract expenditure</t>
  </si>
  <si>
    <t>Direct costs</t>
  </si>
  <si>
    <t>Operating costs</t>
  </si>
  <si>
    <t>Platform costs</t>
  </si>
  <si>
    <t>Total costs</t>
  </si>
  <si>
    <t>Gross surplus/(deficit)</t>
  </si>
  <si>
    <t>Investments
(including capital)</t>
  </si>
  <si>
    <t>Depreciation and
other adjustments</t>
  </si>
  <si>
    <t>Net surplus/(deficit)</t>
  </si>
  <si>
    <t>India 2013-14</t>
  </si>
  <si>
    <t>Grant</t>
  </si>
  <si>
    <t>Other Income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</si>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</sst>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0" fontId="4" fillId="0" borderId="0" xfId="0" applyFont="1"/>
    <xf numFmtId="9" fontId="4" fillId="0" borderId="0" xfId="0" applyNumberFormat="1" applyFont="1"/>
    <xf numFmtId="9" fontId="4" fillId="0" borderId="0" xfId="1" applyFont="1"/>
    <xf numFmtId="0" fontId="0" fillId="2" borderId="0" xfId="0" applyFill="1"/>
    <xf numFmtId="9" fontId="0" fillId="2" borderId="0" xfId="0" applyNumberFormat="1" applyFill="1"/>
    <xf numFmtId="9" fontId="0" fillId="2" borderId="0" xfId="1" applyFont="1" applyFill="1"/>
    <xf numFmtId="16" fontId="0" fillId="0" borderId="0" xfId="0" applyNumberFormat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093211972356672E-2"/>
          <c:y val="0.25420975464371243"/>
          <c:w val="0.90386091646801026"/>
          <c:h val="0.67727658632958299"/>
        </c:manualLayout>
      </c:layout>
      <c:pie3DChart>
        <c:varyColors val="1"/>
        <c:ser>
          <c:idx val="0"/>
          <c:order val="0"/>
          <c:tx>
            <c:strRef>
              <c:f>Sheet3!$G$15</c:f>
              <c:strCache>
                <c:ptCount val="1"/>
                <c:pt idx="0">
                  <c:v>Income Break Up 
2013-14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05-4A3A-B25A-80A2C3D53F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05-4A3A-B25A-80A2C3D53F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405-4A3A-B25A-80A2C3D53F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405-4A3A-B25A-80A2C3D53F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405-4A3A-B25A-80A2C3D53F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405-4A3A-B25A-80A2C3D53F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405-4A3A-B25A-80A2C3D53F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Sheet3!$B$16:$B$22</c:f>
              <c:strCache>
                <c:ptCount val="7"/>
                <c:pt idx="0">
                  <c:v>FCO Grant</c:v>
                </c:pt>
                <c:pt idx="1">
                  <c:v>Teaching</c:v>
                </c:pt>
                <c:pt idx="2">
                  <c:v>Examination</c:v>
                </c:pt>
                <c:pt idx="3">
                  <c:v>Partnership</c:v>
                </c:pt>
                <c:pt idx="4">
                  <c:v>Contracts</c:v>
                </c:pt>
                <c:pt idx="5">
                  <c:v>Other Paid Services</c:v>
                </c:pt>
                <c:pt idx="6">
                  <c:v>Bank Interest</c:v>
                </c:pt>
              </c:strCache>
            </c:strRef>
          </c:cat>
          <c:val>
            <c:numRef>
              <c:f>Sheet3!$G$16:$G$22</c:f>
              <c:numCache>
                <c:formatCode>0%</c:formatCode>
                <c:ptCount val="7"/>
                <c:pt idx="0">
                  <c:v>0.19281437125748502</c:v>
                </c:pt>
                <c:pt idx="1">
                  <c:v>0.21556886227544911</c:v>
                </c:pt>
                <c:pt idx="2">
                  <c:v>0.33652694610778444</c:v>
                </c:pt>
                <c:pt idx="3">
                  <c:v>4.9101796407185629E-2</c:v>
                </c:pt>
                <c:pt idx="4">
                  <c:v>0.16287425149700599</c:v>
                </c:pt>
                <c:pt idx="5">
                  <c:v>3.9520958083832339E-2</c:v>
                </c:pt>
                <c:pt idx="6">
                  <c:v>3.592814371257485E-3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05-4A3A-B25A-80A2C3D5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Sheet3!$I$15</c:f>
              <c:strCache>
                <c:ptCount val="1"/>
                <c:pt idx="0">
                  <c:v>Income Break Up 
2015-16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E7F-450C-8491-887FA20FE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E7F-450C-8491-887FA20FE1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E7F-450C-8491-887FA20FE1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E7F-450C-8491-887FA20FE1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E7F-450C-8491-887FA20FE1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E7F-450C-8491-887FA20FE1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E7F-450C-8491-887FA20FE1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Sheet3!$B$16:$B$22</c:f>
              <c:strCache>
                <c:ptCount val="7"/>
                <c:pt idx="0">
                  <c:v>FCO Grant</c:v>
                </c:pt>
                <c:pt idx="1">
                  <c:v>Teaching</c:v>
                </c:pt>
                <c:pt idx="2">
                  <c:v>Examination</c:v>
                </c:pt>
                <c:pt idx="3">
                  <c:v>Partnership</c:v>
                </c:pt>
                <c:pt idx="4">
                  <c:v>Contracts</c:v>
                </c:pt>
                <c:pt idx="5">
                  <c:v>Other Paid Services</c:v>
                </c:pt>
                <c:pt idx="6">
                  <c:v>Bank Interest</c:v>
                </c:pt>
              </c:strCache>
            </c:strRef>
          </c:cat>
          <c:val>
            <c:numRef>
              <c:f>Sheet3!$I$16:$I$22</c:f>
              <c:numCache>
                <c:formatCode>0%</c:formatCode>
                <c:ptCount val="7"/>
                <c:pt idx="0">
                  <c:v>0.16383616383616384</c:v>
                </c:pt>
                <c:pt idx="1">
                  <c:v>0.21878121878121878</c:v>
                </c:pt>
                <c:pt idx="2">
                  <c:v>0.33666333666333664</c:v>
                </c:pt>
                <c:pt idx="3">
                  <c:v>6.4935064935064929E-2</c:v>
                </c:pt>
                <c:pt idx="4">
                  <c:v>0.17582417582417584</c:v>
                </c:pt>
                <c:pt idx="5">
                  <c:v>3.896103896103896E-2</c:v>
                </c:pt>
                <c:pt idx="6">
                  <c:v>9.99000999000999E-4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7F-450C-8491-887FA20FE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093211972356672E-2"/>
          <c:y val="0.25420975464371243"/>
          <c:w val="0.90386091646801026"/>
          <c:h val="0.67727658632958299"/>
        </c:manualLayout>
      </c:layout>
      <c:pie3DChart>
        <c:varyColors val="1"/>
        <c:ser>
          <c:idx val="0"/>
          <c:order val="0"/>
          <c:tx>
            <c:strRef>
              <c:f>Sheet3!$H$15</c:f>
              <c:strCache>
                <c:ptCount val="1"/>
                <c:pt idx="0">
                  <c:v>Income Break Up 
2014-15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F15-49C6-9CAC-69D199E9CE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F15-49C6-9CAC-69D199E9CE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15-49C6-9CAC-69D199E9CE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15-49C6-9CAC-69D199E9CE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F15-49C6-9CAC-69D199E9CE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F15-49C6-9CAC-69D199E9CE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F15-49C6-9CAC-69D199E9CE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Sheet3!$B$16:$B$22</c:f>
              <c:strCache>
                <c:ptCount val="7"/>
                <c:pt idx="0">
                  <c:v>FCO Grant</c:v>
                </c:pt>
                <c:pt idx="1">
                  <c:v>Teaching</c:v>
                </c:pt>
                <c:pt idx="2">
                  <c:v>Examination</c:v>
                </c:pt>
                <c:pt idx="3">
                  <c:v>Partnership</c:v>
                </c:pt>
                <c:pt idx="4">
                  <c:v>Contracts</c:v>
                </c:pt>
                <c:pt idx="5">
                  <c:v>Other Paid Services</c:v>
                </c:pt>
                <c:pt idx="6">
                  <c:v>Bank Interest</c:v>
                </c:pt>
              </c:strCache>
            </c:strRef>
          </c:cat>
          <c:val>
            <c:numRef>
              <c:f>Sheet3!$H$16:$H$22</c:f>
              <c:numCache>
                <c:formatCode>0%</c:formatCode>
                <c:ptCount val="7"/>
                <c:pt idx="0">
                  <c:v>0.16210526315789472</c:v>
                </c:pt>
                <c:pt idx="1">
                  <c:v>0.21684210526315789</c:v>
                </c:pt>
                <c:pt idx="2">
                  <c:v>0.32105263157894737</c:v>
                </c:pt>
                <c:pt idx="3">
                  <c:v>6.3157894736842107E-2</c:v>
                </c:pt>
                <c:pt idx="4">
                  <c:v>0.18947368421052632</c:v>
                </c:pt>
                <c:pt idx="5">
                  <c:v>4.6315789473684213E-2</c:v>
                </c:pt>
                <c:pt idx="6">
                  <c:v>1.0526315789473684E-3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15-49C6-9CAC-69D199E9C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093211972356672E-2"/>
          <c:y val="0.25420975464371243"/>
          <c:w val="0.90386091646801026"/>
          <c:h val="0.67727658632958299"/>
        </c:manualLayout>
      </c:layout>
      <c:pie3DChart>
        <c:varyColors val="1"/>
        <c:ser>
          <c:idx val="0"/>
          <c:order val="0"/>
          <c:tx>
            <c:strRef>
              <c:f>Sheet3!$I$15</c:f>
              <c:strCache>
                <c:ptCount val="1"/>
                <c:pt idx="0">
                  <c:v>Income Break Up 
2015-16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D6-4549-8D8E-F8607E4B8C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D6-4549-8D8E-F8607E4B8C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D6-4549-8D8E-F8607E4B8C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5D6-4549-8D8E-F8607E4B8C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5D6-4549-8D8E-F8607E4B8C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5D6-4549-8D8E-F8607E4B8C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5D6-4549-8D8E-F8607E4B8C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Sheet3!$B$16:$B$22</c:f>
              <c:strCache>
                <c:ptCount val="7"/>
                <c:pt idx="0">
                  <c:v>FCO Grant</c:v>
                </c:pt>
                <c:pt idx="1">
                  <c:v>Teaching</c:v>
                </c:pt>
                <c:pt idx="2">
                  <c:v>Examination</c:v>
                </c:pt>
                <c:pt idx="3">
                  <c:v>Partnership</c:v>
                </c:pt>
                <c:pt idx="4">
                  <c:v>Contracts</c:v>
                </c:pt>
                <c:pt idx="5">
                  <c:v>Other Paid Services</c:v>
                </c:pt>
                <c:pt idx="6">
                  <c:v>Bank Interest</c:v>
                </c:pt>
              </c:strCache>
            </c:strRef>
          </c:cat>
          <c:val>
            <c:numRef>
              <c:f>Sheet3!$I$16:$I$22</c:f>
              <c:numCache>
                <c:formatCode>0%</c:formatCode>
                <c:ptCount val="7"/>
                <c:pt idx="0">
                  <c:v>0.16383616383616384</c:v>
                </c:pt>
                <c:pt idx="1">
                  <c:v>0.21878121878121878</c:v>
                </c:pt>
                <c:pt idx="2">
                  <c:v>0.33666333666333664</c:v>
                </c:pt>
                <c:pt idx="3">
                  <c:v>6.4935064935064929E-2</c:v>
                </c:pt>
                <c:pt idx="4">
                  <c:v>0.17582417582417584</c:v>
                </c:pt>
                <c:pt idx="5">
                  <c:v>3.896103896103896E-2</c:v>
                </c:pt>
                <c:pt idx="6">
                  <c:v>9.99000999000999E-4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D6-4549-8D8E-F8607E4B8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Cost Break 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Cost - 2013-14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Contract</c:v>
              </c:pt>
              <c:pt idx="1">
                <c:v> Direct</c:v>
              </c:pt>
              <c:pt idx="2">
                <c:v> Platform</c:v>
              </c:pt>
            </c:strLit>
          </c:cat>
          <c:val>
            <c:numRef>
              <c:f>Sheet3!$C$38:$E$38</c:f>
              <c:numCache>
                <c:formatCode>General</c:formatCode>
                <c:ptCount val="3"/>
                <c:pt idx="0">
                  <c:v>117</c:v>
                </c:pt>
                <c:pt idx="1">
                  <c:v>153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1-4AAA-951D-5C005FECA1D9}"/>
            </c:ext>
          </c:extLst>
        </c:ser>
        <c:ser>
          <c:idx val="1"/>
          <c:order val="1"/>
          <c:tx>
            <c:v>Cost - 2014-15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Contract</c:v>
              </c:pt>
              <c:pt idx="1">
                <c:v> Direct</c:v>
              </c:pt>
              <c:pt idx="2">
                <c:v> Platform</c:v>
              </c:pt>
            </c:strLit>
          </c:cat>
          <c:val>
            <c:numRef>
              <c:f>Sheet3!$C$39:$E$39</c:f>
              <c:numCache>
                <c:formatCode>General</c:formatCode>
                <c:ptCount val="3"/>
                <c:pt idx="0">
                  <c:v>551</c:v>
                </c:pt>
                <c:pt idx="1">
                  <c:v>619</c:v>
                </c:pt>
                <c:pt idx="2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1-4AAA-951D-5C005FECA1D9}"/>
            </c:ext>
          </c:extLst>
        </c:ser>
        <c:ser>
          <c:idx val="2"/>
          <c:order val="2"/>
          <c:tx>
            <c:v>Cost - 2015-16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Contract</c:v>
              </c:pt>
              <c:pt idx="1">
                <c:v> Direct</c:v>
              </c:pt>
              <c:pt idx="2">
                <c:v> Platform</c:v>
              </c:pt>
            </c:strLit>
          </c:cat>
          <c:val>
            <c:numRef>
              <c:f>Sheet3!$C$41:$E$41</c:f>
              <c:numCache>
                <c:formatCode>General</c:formatCode>
                <c:ptCount val="3"/>
                <c:pt idx="0">
                  <c:v>127</c:v>
                </c:pt>
                <c:pt idx="1">
                  <c:v>135</c:v>
                </c:pt>
                <c:pt idx="2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1-4AAA-951D-5C005FECA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2885624"/>
        <c:axId val="302886016"/>
        <c:axId val="0"/>
      </c:bar3DChart>
      <c:catAx>
        <c:axId val="30288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86016"/>
        <c:crosses val="autoZero"/>
        <c:auto val="1"/>
        <c:lblAlgn val="ctr"/>
        <c:lblOffset val="100"/>
        <c:noMultiLvlLbl val="0"/>
      </c:catAx>
      <c:valAx>
        <c:axId val="30288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8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 b="1"/>
              <a:t>India Income 2013-14</a:t>
            </a:r>
            <a:endParaRPr lang="en-IN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66666666666662E-2"/>
          <c:y val="0.14662875473899098"/>
          <c:w val="0.90694444444444444"/>
          <c:h val="0.82086286089238847"/>
        </c:manualLayout>
      </c:layout>
      <c:pie3DChart>
        <c:varyColors val="1"/>
        <c:ser>
          <c:idx val="1"/>
          <c:order val="0"/>
          <c:dPt>
            <c:idx val="0"/>
            <c:bubble3D val="0"/>
            <c:explosion val="3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AA-408B-BFBF-149481C83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AA-408B-BFBF-149481C831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Sheet3!$B$51:$B$52</c:f>
              <c:strCache>
                <c:ptCount val="2"/>
                <c:pt idx="0">
                  <c:v>Grant</c:v>
                </c:pt>
                <c:pt idx="1">
                  <c:v>Other Income</c:v>
                </c:pt>
              </c:strCache>
            </c:strRef>
          </c:cat>
          <c:val>
            <c:numRef>
              <c:f>Sheet3!$C$51:$C$52</c:f>
              <c:numCache>
                <c:formatCode>General</c:formatCode>
                <c:ptCount val="2"/>
                <c:pt idx="0">
                  <c:v>7.53</c:v>
                </c:pt>
                <c:pt idx="1">
                  <c:v>30.72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AA-408B-BFBF-149481C8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4761</xdr:rowOff>
    </xdr:from>
    <xdr:to>
      <xdr:col>3</xdr:col>
      <xdr:colOff>857250</xdr:colOff>
      <xdr:row>36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21</xdr:col>
      <xdr:colOff>304800</xdr:colOff>
      <xdr:row>38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857250</xdr:colOff>
      <xdr:row>24</xdr:row>
      <xdr:rowOff>0</xdr:rowOff>
    </xdr:from>
    <xdr:to>
      <xdr:col>8</xdr:col>
      <xdr:colOff>295275</xdr:colOff>
      <xdr:row>36</xdr:row>
      <xdr:rowOff>14289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304800</xdr:colOff>
      <xdr:row>24</xdr:row>
      <xdr:rowOff>9525</xdr:rowOff>
    </xdr:from>
    <xdr:to>
      <xdr:col>13</xdr:col>
      <xdr:colOff>381000</xdr:colOff>
      <xdr:row>36</xdr:row>
      <xdr:rowOff>23814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423862</xdr:colOff>
      <xdr:row>43</xdr:row>
      <xdr:rowOff>61912</xdr:rowOff>
    </xdr:from>
    <xdr:to>
      <xdr:col>13</xdr:col>
      <xdr:colOff>119062</xdr:colOff>
      <xdr:row>55</xdr:row>
      <xdr:rowOff>138112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585787</xdr:colOff>
      <xdr:row>55</xdr:row>
      <xdr:rowOff>128587</xdr:rowOff>
    </xdr:from>
    <xdr:to>
      <xdr:col>5</xdr:col>
      <xdr:colOff>109537</xdr:colOff>
      <xdr:row>70</xdr:row>
      <xdr:rowOff>14287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"/>
  <sheetViews>
    <sheetView zoomScale="80" zoomScaleNormal="80" workbookViewId="0">
      <selection activeCell="C2" sqref="C2"/>
    </sheetView>
  </sheetViews>
  <sheetFormatPr defaultRowHeight="15"/>
  <cols>
    <col min="1" max="1" width="9.140625" style="2"/>
    <col min="2" max="2" width="46.28515625" style="2" customWidth="1"/>
    <col min="3" max="3" width="41.7109375" style="1" customWidth="1"/>
    <col min="4" max="4" width="39.7109375" style="1" customWidth="1"/>
    <col min="5" max="16384" width="9.140625" style="2"/>
  </cols>
  <sheetData>
    <row r="1" spans="2:13">
      <c r="B1" s="2" t="s">
        <v>0</v>
      </c>
      <c r="C1" s="1" t="s">
        <v>1</v>
      </c>
    </row>
    <row r="2" spans="2:13" ht="90">
      <c r="B2" s="1" t="s">
        <v>2</v>
      </c>
      <c r="C2" s="1" t="s">
        <v>3</v>
      </c>
      <c r="D2" s="1" t="s">
        <v>4</v>
      </c>
      <c r="E2" s="1"/>
      <c r="F2" s="1"/>
      <c r="G2" s="1"/>
      <c r="H2" s="1"/>
      <c r="I2" s="1"/>
      <c r="J2" s="1"/>
      <c r="K2" s="1"/>
      <c r="L2" s="1"/>
      <c r="M2" s="1"/>
    </row>
    <row r="4" spans="2:13" ht="45">
      <c r="C4" s="1" t="s">
        <v>5</v>
      </c>
    </row>
    <row r="6" spans="2:13" ht="45">
      <c r="C6" s="1" t="s">
        <v>6</v>
      </c>
    </row>
    <row r="8" spans="2:13" ht="75">
      <c r="C8" s="1" t="s">
        <v>7</v>
      </c>
    </row>
    <row r="10" spans="2:13" ht="90.75" customHeight="1">
      <c r="C10" s="1" t="s">
        <v>8</v>
      </c>
    </row>
  </sheetData>
  <customSheetViews>
    <customSheetView guid="{89147860-D4D9-4C55-B991-44D5CD990049}" scale="80">
      <selection activeCell="C2" sqref="C2"/>
      <pageMargins left="0" right="0" top="0" bottom="0" header="0" footer="0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"/>
  <sheetViews>
    <sheetView showGridLines="0" tabSelected="1" topLeftCell="D1" zoomScale="80" zoomScaleNormal="80" workbookViewId="0">
      <pane ySplit="3" topLeftCell="A7" activePane="bottomLeft" state="frozen"/>
      <selection pane="bottomLeft" activeCell="G9" sqref="G9"/>
    </sheetView>
  </sheetViews>
  <sheetFormatPr defaultRowHeight="15"/>
  <cols>
    <col min="1" max="1" width="5" style="1" customWidth="1"/>
    <col min="2" max="2" width="3.42578125" style="1" bestFit="1" customWidth="1"/>
    <col min="3" max="3" width="21.5703125" style="1" customWidth="1"/>
    <col min="4" max="4" width="9.140625" style="1"/>
    <col min="5" max="5" width="54.5703125" style="1" customWidth="1"/>
    <col min="6" max="9" width="33.5703125" style="1" customWidth="1"/>
    <col min="10" max="10" width="34.5703125" style="1" customWidth="1"/>
    <col min="11" max="16384" width="9.140625" style="1"/>
  </cols>
  <sheetData>
    <row r="1" spans="2:14">
      <c r="E1" s="1" t="s">
        <v>9</v>
      </c>
    </row>
    <row r="2" spans="2:14" ht="21">
      <c r="C2" s="7" t="s">
        <v>10</v>
      </c>
    </row>
    <row r="3" spans="2:14" ht="30">
      <c r="B3" s="4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3" t="s">
        <v>19</v>
      </c>
      <c r="K3" s="19" t="s">
        <v>20</v>
      </c>
      <c r="L3" s="19" t="s">
        <v>21</v>
      </c>
      <c r="M3" s="19" t="s">
        <v>22</v>
      </c>
      <c r="N3" s="19" t="s">
        <v>23</v>
      </c>
    </row>
    <row r="4" spans="2:14" ht="75">
      <c r="B4" s="6">
        <v>1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1" t="s">
        <v>31</v>
      </c>
    </row>
    <row r="5" spans="2:14" ht="90">
      <c r="B5" s="6">
        <v>2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1" t="s">
        <v>39</v>
      </c>
    </row>
    <row r="6" spans="2:14" ht="60">
      <c r="B6" s="6">
        <v>3</v>
      </c>
      <c r="C6" s="6" t="s">
        <v>40</v>
      </c>
      <c r="D6" s="6" t="s">
        <v>25</v>
      </c>
      <c r="E6" s="6" t="s">
        <v>8</v>
      </c>
      <c r="F6" s="6" t="s">
        <v>41</v>
      </c>
      <c r="G6" s="6" t="s">
        <v>42</v>
      </c>
      <c r="H6" s="6" t="s">
        <v>43</v>
      </c>
      <c r="I6" s="6" t="s">
        <v>44</v>
      </c>
    </row>
    <row r="7" spans="2:14" ht="90">
      <c r="B7" s="6">
        <v>4</v>
      </c>
      <c r="C7" s="6" t="s">
        <v>45</v>
      </c>
      <c r="D7" s="6" t="s">
        <v>25</v>
      </c>
      <c r="E7" s="6" t="s">
        <v>4</v>
      </c>
      <c r="F7" s="6" t="s">
        <v>46</v>
      </c>
      <c r="G7" s="20" t="s">
        <v>47</v>
      </c>
      <c r="H7" s="6" t="s">
        <v>48</v>
      </c>
      <c r="I7" s="6" t="s">
        <v>49</v>
      </c>
    </row>
    <row r="8" spans="2:14" ht="99" customHeight="1">
      <c r="B8" s="6">
        <v>5</v>
      </c>
      <c r="C8" s="6" t="s">
        <v>50</v>
      </c>
      <c r="D8" s="6" t="s">
        <v>33</v>
      </c>
      <c r="E8" s="6" t="s">
        <v>51</v>
      </c>
      <c r="F8" s="6" t="s">
        <v>52</v>
      </c>
      <c r="G8" s="21"/>
      <c r="H8" s="6" t="s">
        <v>53</v>
      </c>
      <c r="I8" s="6" t="s">
        <v>54</v>
      </c>
    </row>
    <row r="9" spans="2:14" ht="60">
      <c r="B9" s="6">
        <v>6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59</v>
      </c>
      <c r="H9" s="6" t="s">
        <v>60</v>
      </c>
      <c r="I9" s="6" t="s">
        <v>61</v>
      </c>
    </row>
    <row r="10" spans="2:14" ht="59.25" customHeight="1">
      <c r="B10" s="6">
        <v>7</v>
      </c>
      <c r="C10" s="6" t="s">
        <v>62</v>
      </c>
      <c r="D10" s="6" t="s">
        <v>25</v>
      </c>
      <c r="E10" s="6" t="s">
        <v>63</v>
      </c>
      <c r="F10" s="6" t="s">
        <v>64</v>
      </c>
      <c r="G10" s="6" t="s">
        <v>65</v>
      </c>
      <c r="H10" s="6" t="s">
        <v>66</v>
      </c>
      <c r="I10" s="6" t="s">
        <v>67</v>
      </c>
    </row>
    <row r="11" spans="2:14" ht="105">
      <c r="B11" s="6">
        <v>8</v>
      </c>
      <c r="C11" s="6" t="s">
        <v>68</v>
      </c>
      <c r="D11" s="6" t="s">
        <v>25</v>
      </c>
      <c r="E11" s="6" t="s">
        <v>69</v>
      </c>
      <c r="F11" s="6" t="s">
        <v>70</v>
      </c>
      <c r="G11" s="6" t="s">
        <v>71</v>
      </c>
      <c r="H11" s="6" t="s">
        <v>72</v>
      </c>
      <c r="I11" s="6" t="s">
        <v>73</v>
      </c>
    </row>
    <row r="12" spans="2:14" ht="59.25" customHeight="1">
      <c r="B12" s="8"/>
      <c r="C12" s="8"/>
      <c r="D12" s="8"/>
      <c r="E12" s="8"/>
      <c r="F12" s="8"/>
      <c r="G12" s="8"/>
      <c r="H12" s="8"/>
      <c r="I12" s="8"/>
    </row>
    <row r="13" spans="2:14" ht="42">
      <c r="C13" s="7" t="s">
        <v>74</v>
      </c>
    </row>
    <row r="14" spans="2:14" ht="30">
      <c r="C14" s="1" t="s">
        <v>75</v>
      </c>
      <c r="E14" s="1" t="s">
        <v>76</v>
      </c>
    </row>
    <row r="15" spans="2:14" ht="45">
      <c r="C15" s="1" t="s">
        <v>77</v>
      </c>
      <c r="E15" s="1" t="s">
        <v>78</v>
      </c>
    </row>
    <row r="16" spans="2:14" ht="60">
      <c r="C16" s="1" t="s">
        <v>79</v>
      </c>
      <c r="E16" s="1" t="s">
        <v>80</v>
      </c>
    </row>
    <row r="17" spans="3:5" ht="30">
      <c r="C17" s="6" t="s">
        <v>81</v>
      </c>
    </row>
    <row r="18" spans="3:5" ht="45">
      <c r="C18" s="1" t="s">
        <v>82</v>
      </c>
    </row>
    <row r="19" spans="3:5" ht="60">
      <c r="C19" s="1" t="s">
        <v>83</v>
      </c>
      <c r="E19" s="1" t="s">
        <v>84</v>
      </c>
    </row>
  </sheetData>
  <customSheetViews>
    <customSheetView guid="{89147860-D4D9-4C55-B991-44D5CD990049}" scale="80" showGridLines="0" topLeftCell="B1">
      <pane ySplit="3" topLeftCell="A4" activePane="bottomLeft" state="frozen"/>
      <selection pane="bottomLeft" activeCell="F6" sqref="F6"/>
      <pageMargins left="0" right="0" top="0" bottom="0" header="0" footer="0"/>
      <pageSetup paperSize="9" orientation="portrait" horizontalDpi="0" verticalDpi="0" r:id="rId1"/>
    </customSheetView>
  </customSheetViews>
  <mergeCells count="1">
    <mergeCell ref="G7:G8"/>
  </mergeCell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53"/>
  <sheetViews>
    <sheetView topLeftCell="A47" workbookViewId="0">
      <selection activeCell="H47" sqref="H47"/>
    </sheetView>
  </sheetViews>
  <sheetFormatPr defaultRowHeight="15"/>
  <cols>
    <col min="2" max="2" width="22.28515625" customWidth="1"/>
    <col min="3" max="3" width="16.42578125" customWidth="1"/>
    <col min="4" max="4" width="18.7109375" customWidth="1"/>
  </cols>
  <sheetData>
    <row r="3" spans="2:9">
      <c r="B3" t="s">
        <v>85</v>
      </c>
      <c r="C3" t="s">
        <v>86</v>
      </c>
      <c r="D3" t="s">
        <v>87</v>
      </c>
      <c r="E3" t="s">
        <v>88</v>
      </c>
      <c r="F3" t="s">
        <v>89</v>
      </c>
    </row>
    <row r="4" spans="2:9">
      <c r="B4" t="s">
        <v>90</v>
      </c>
      <c r="C4">
        <v>161</v>
      </c>
      <c r="D4">
        <v>154</v>
      </c>
      <c r="E4">
        <v>164</v>
      </c>
      <c r="F4" s="10">
        <v>0.01</v>
      </c>
      <c r="G4" s="11">
        <f>(E4-D4)/D4</f>
        <v>6.4935064935064929E-2</v>
      </c>
    </row>
    <row r="5" spans="2:9">
      <c r="B5" t="s">
        <v>91</v>
      </c>
      <c r="C5">
        <v>674</v>
      </c>
      <c r="D5">
        <v>796</v>
      </c>
      <c r="E5">
        <v>837</v>
      </c>
      <c r="F5" s="10">
        <v>0.11</v>
      </c>
      <c r="G5" s="11">
        <f>(D5-C5)/C5</f>
        <v>0.18100890207715134</v>
      </c>
    </row>
    <row r="6" spans="2:9">
      <c r="B6" t="s">
        <v>92</v>
      </c>
      <c r="C6">
        <v>835</v>
      </c>
      <c r="D6">
        <v>950</v>
      </c>
      <c r="E6" s="9">
        <v>1001</v>
      </c>
      <c r="F6" s="10">
        <v>0.09</v>
      </c>
    </row>
    <row r="12" spans="2:9">
      <c r="B12" t="s">
        <v>93</v>
      </c>
    </row>
    <row r="13" spans="2:9">
      <c r="B13" t="s">
        <v>94</v>
      </c>
    </row>
    <row r="15" spans="2:9" ht="75">
      <c r="B15" t="s">
        <v>95</v>
      </c>
      <c r="C15" t="s">
        <v>96</v>
      </c>
      <c r="D15" t="s">
        <v>97</v>
      </c>
      <c r="E15" t="s">
        <v>98</v>
      </c>
      <c r="F15" s="12" t="s">
        <v>99</v>
      </c>
      <c r="G15" s="12" t="s">
        <v>100</v>
      </c>
      <c r="H15" s="12" t="s">
        <v>101</v>
      </c>
      <c r="I15" s="12" t="s">
        <v>102</v>
      </c>
    </row>
    <row r="16" spans="2:9">
      <c r="B16" t="s">
        <v>103</v>
      </c>
      <c r="C16">
        <v>161</v>
      </c>
      <c r="D16">
        <v>154</v>
      </c>
      <c r="E16">
        <v>164</v>
      </c>
      <c r="F16" s="10">
        <v>0.01</v>
      </c>
      <c r="G16" s="11">
        <f>C16/C$23</f>
        <v>0.19281437125748502</v>
      </c>
      <c r="H16" s="11">
        <f t="shared" ref="H16:I23" si="0">D16/D$23</f>
        <v>0.16210526315789472</v>
      </c>
      <c r="I16" s="11">
        <f t="shared" si="0"/>
        <v>0.16383616383616384</v>
      </c>
    </row>
    <row r="17" spans="2:12">
      <c r="B17" t="s">
        <v>104</v>
      </c>
      <c r="C17" s="16">
        <v>180</v>
      </c>
      <c r="D17" s="16">
        <v>206</v>
      </c>
      <c r="E17" s="16">
        <v>219</v>
      </c>
      <c r="F17" s="17">
        <v>0.1</v>
      </c>
      <c r="G17" s="18">
        <f t="shared" ref="G17:G23" si="1">C17/C$23</f>
        <v>0.21556886227544911</v>
      </c>
      <c r="H17" s="18">
        <f t="shared" si="0"/>
        <v>0.21684210526315789</v>
      </c>
      <c r="I17" s="18">
        <f t="shared" si="0"/>
        <v>0.21878121878121878</v>
      </c>
    </row>
    <row r="18" spans="2:12">
      <c r="B18" t="s">
        <v>105</v>
      </c>
      <c r="C18" s="16">
        <v>281</v>
      </c>
      <c r="D18" s="16">
        <v>305</v>
      </c>
      <c r="E18" s="16">
        <v>337</v>
      </c>
      <c r="F18" s="17">
        <v>0.1</v>
      </c>
      <c r="G18" s="18">
        <f t="shared" si="1"/>
        <v>0.33652694610778444</v>
      </c>
      <c r="H18" s="18">
        <f t="shared" si="0"/>
        <v>0.32105263157894737</v>
      </c>
      <c r="I18" s="18">
        <f t="shared" si="0"/>
        <v>0.33666333666333664</v>
      </c>
      <c r="J18">
        <f>C18+C17</f>
        <v>461</v>
      </c>
      <c r="K18">
        <f t="shared" ref="K18:L18" si="2">D18+D17</f>
        <v>511</v>
      </c>
      <c r="L18">
        <f t="shared" si="2"/>
        <v>556</v>
      </c>
    </row>
    <row r="19" spans="2:12">
      <c r="B19" t="s">
        <v>106</v>
      </c>
      <c r="C19">
        <v>41</v>
      </c>
      <c r="D19">
        <v>60</v>
      </c>
      <c r="E19">
        <v>65</v>
      </c>
      <c r="F19" s="10">
        <v>0.26</v>
      </c>
      <c r="G19" s="11">
        <f t="shared" si="1"/>
        <v>4.9101796407185629E-2</v>
      </c>
      <c r="H19" s="11">
        <f t="shared" si="0"/>
        <v>6.3157894736842107E-2</v>
      </c>
      <c r="I19" s="11">
        <f t="shared" si="0"/>
        <v>6.4935064935064929E-2</v>
      </c>
      <c r="J19">
        <f>J18/C23</f>
        <v>0.55209580838323358</v>
      </c>
      <c r="K19">
        <f t="shared" ref="K19:L19" si="3">K18/D23</f>
        <v>0.53789473684210531</v>
      </c>
      <c r="L19">
        <f t="shared" si="3"/>
        <v>0.5554445554445554</v>
      </c>
    </row>
    <row r="20" spans="2:12">
      <c r="B20" t="s">
        <v>107</v>
      </c>
      <c r="C20">
        <v>136</v>
      </c>
      <c r="D20">
        <v>180</v>
      </c>
      <c r="E20">
        <v>176</v>
      </c>
      <c r="F20" s="10">
        <v>0.14000000000000001</v>
      </c>
      <c r="G20" s="11">
        <f t="shared" si="1"/>
        <v>0.16287425149700599</v>
      </c>
      <c r="H20" s="11">
        <f t="shared" si="0"/>
        <v>0.18947368421052632</v>
      </c>
      <c r="I20" s="11">
        <f t="shared" si="0"/>
        <v>0.17582417582417584</v>
      </c>
    </row>
    <row r="21" spans="2:12">
      <c r="B21" t="s">
        <v>108</v>
      </c>
      <c r="C21">
        <v>33</v>
      </c>
      <c r="D21">
        <v>44</v>
      </c>
      <c r="E21">
        <v>39</v>
      </c>
      <c r="F21" s="10">
        <v>0.09</v>
      </c>
      <c r="G21" s="11">
        <f t="shared" si="1"/>
        <v>3.9520958083832339E-2</v>
      </c>
      <c r="H21" s="11">
        <f t="shared" si="0"/>
        <v>4.6315789473684213E-2</v>
      </c>
      <c r="I21" s="11">
        <f t="shared" si="0"/>
        <v>3.896103896103896E-2</v>
      </c>
    </row>
    <row r="22" spans="2:12">
      <c r="B22" t="s">
        <v>109</v>
      </c>
      <c r="C22">
        <v>3</v>
      </c>
      <c r="D22">
        <v>1</v>
      </c>
      <c r="E22">
        <v>1</v>
      </c>
      <c r="F22" s="10">
        <v>-0.42</v>
      </c>
      <c r="G22" s="11">
        <f t="shared" si="1"/>
        <v>3.592814371257485E-3</v>
      </c>
      <c r="H22" s="11">
        <f t="shared" si="0"/>
        <v>1.0526315789473684E-3</v>
      </c>
      <c r="I22" s="11">
        <f t="shared" si="0"/>
        <v>9.99000999000999E-4</v>
      </c>
    </row>
    <row r="23" spans="2:12">
      <c r="B23" t="s">
        <v>110</v>
      </c>
      <c r="C23">
        <f>SUM(C16:C22)</f>
        <v>835</v>
      </c>
      <c r="D23">
        <f t="shared" ref="D23:F23" si="4">SUM(D16:D22)</f>
        <v>950</v>
      </c>
      <c r="E23">
        <f t="shared" si="4"/>
        <v>1001</v>
      </c>
      <c r="F23" s="10">
        <v>0.09</v>
      </c>
      <c r="G23" s="11">
        <f t="shared" si="1"/>
        <v>1</v>
      </c>
      <c r="H23" s="11">
        <f t="shared" si="0"/>
        <v>1</v>
      </c>
      <c r="I23" s="11">
        <f t="shared" si="0"/>
        <v>1</v>
      </c>
    </row>
    <row r="38" spans="2:13">
      <c r="B38" t="s">
        <v>111</v>
      </c>
      <c r="C38">
        <v>117</v>
      </c>
      <c r="D38">
        <v>153</v>
      </c>
      <c r="E38">
        <v>150</v>
      </c>
      <c r="F38" s="10">
        <v>0.13</v>
      </c>
      <c r="G38" s="11">
        <f>C38/C$42</f>
        <v>0.14716981132075471</v>
      </c>
      <c r="H38" s="11">
        <f t="shared" ref="H38:J42" si="5">D38/D$42</f>
        <v>0.16868798235942667</v>
      </c>
      <c r="I38" s="11">
        <f t="shared" si="5"/>
        <v>0.16059957173447537</v>
      </c>
      <c r="J38" s="11"/>
    </row>
    <row r="39" spans="2:13">
      <c r="B39" t="s">
        <v>112</v>
      </c>
      <c r="C39">
        <v>551</v>
      </c>
      <c r="D39">
        <v>619</v>
      </c>
      <c r="E39">
        <v>651</v>
      </c>
      <c r="F39" s="10">
        <v>0.09</v>
      </c>
      <c r="G39" s="11">
        <f t="shared" ref="G39:G42" si="6">C39/C$42</f>
        <v>0.69308176100628927</v>
      </c>
      <c r="H39" s="11">
        <f t="shared" si="5"/>
        <v>0.68246968026460864</v>
      </c>
      <c r="I39" s="11">
        <f>E39/E$42</f>
        <v>0.69700214132762317</v>
      </c>
      <c r="J39" s="11"/>
      <c r="K39" s="11"/>
      <c r="L39" s="11"/>
      <c r="M39" s="11"/>
    </row>
    <row r="40" spans="2:13">
      <c r="B40" s="13" t="s">
        <v>113</v>
      </c>
      <c r="C40" s="13">
        <f>SUM(C38:C39)</f>
        <v>668</v>
      </c>
      <c r="D40" s="13">
        <f t="shared" ref="D40:G40" si="7">SUM(D38:D39)</f>
        <v>772</v>
      </c>
      <c r="E40" s="13">
        <f t="shared" si="7"/>
        <v>801</v>
      </c>
      <c r="F40" s="14">
        <v>0.1</v>
      </c>
      <c r="G40" s="15">
        <f t="shared" si="6"/>
        <v>0.84025157232704406</v>
      </c>
      <c r="H40" s="15">
        <f t="shared" si="5"/>
        <v>0.85115766262403525</v>
      </c>
      <c r="I40" s="15">
        <f t="shared" si="5"/>
        <v>0.85760171306209854</v>
      </c>
      <c r="J40" s="11"/>
    </row>
    <row r="41" spans="2:13">
      <c r="B41" t="s">
        <v>114</v>
      </c>
      <c r="C41">
        <v>127</v>
      </c>
      <c r="D41">
        <v>135</v>
      </c>
      <c r="E41">
        <v>133</v>
      </c>
      <c r="F41" s="10">
        <v>0.02</v>
      </c>
      <c r="G41" s="11">
        <f t="shared" si="6"/>
        <v>0.15974842767295597</v>
      </c>
      <c r="H41" s="11">
        <f t="shared" si="5"/>
        <v>0.14884233737596472</v>
      </c>
      <c r="I41" s="11">
        <f t="shared" si="5"/>
        <v>0.14239828693790149</v>
      </c>
      <c r="J41" s="11"/>
    </row>
    <row r="42" spans="2:13">
      <c r="B42" s="13" t="s">
        <v>115</v>
      </c>
      <c r="C42">
        <f>SUM(C40:C41)</f>
        <v>795</v>
      </c>
      <c r="D42">
        <f t="shared" ref="D42:F42" si="8">SUM(D40:D41)</f>
        <v>907</v>
      </c>
      <c r="E42">
        <f t="shared" si="8"/>
        <v>934</v>
      </c>
      <c r="F42" s="10">
        <v>0.08</v>
      </c>
      <c r="G42" s="11">
        <f t="shared" si="6"/>
        <v>1</v>
      </c>
      <c r="H42" s="11">
        <f t="shared" si="5"/>
        <v>1</v>
      </c>
      <c r="I42" s="11">
        <f t="shared" si="5"/>
        <v>1</v>
      </c>
      <c r="J42" s="11"/>
    </row>
    <row r="43" spans="2:13">
      <c r="B43" s="13" t="s">
        <v>116</v>
      </c>
      <c r="C43" s="13">
        <f>C23-C42</f>
        <v>40</v>
      </c>
      <c r="D43" s="13">
        <f t="shared" ref="D43:E43" si="9">D23-D42</f>
        <v>43</v>
      </c>
      <c r="E43" s="13">
        <f t="shared" si="9"/>
        <v>67</v>
      </c>
      <c r="F43" s="14">
        <v>0.28999999999999998</v>
      </c>
    </row>
    <row r="44" spans="2:13" ht="30">
      <c r="B44" s="12" t="s">
        <v>117</v>
      </c>
      <c r="C44">
        <v>50</v>
      </c>
      <c r="D44">
        <v>51</v>
      </c>
      <c r="E44">
        <v>50</v>
      </c>
    </row>
    <row r="45" spans="2:13" ht="30">
      <c r="B45" s="12" t="s">
        <v>118</v>
      </c>
      <c r="C45">
        <v>1</v>
      </c>
      <c r="D45">
        <v>-10</v>
      </c>
      <c r="E45">
        <v>-7</v>
      </c>
    </row>
    <row r="46" spans="2:13">
      <c r="B46" s="13" t="s">
        <v>119</v>
      </c>
      <c r="C46">
        <f>C43-(C44+C45)</f>
        <v>-11</v>
      </c>
      <c r="D46">
        <f>D43-(D44+D45)</f>
        <v>2</v>
      </c>
      <c r="E46">
        <f>E43-(E44+E45)</f>
        <v>24</v>
      </c>
    </row>
    <row r="50" spans="2:4">
      <c r="B50" t="s">
        <v>120</v>
      </c>
    </row>
    <row r="51" spans="2:4">
      <c r="B51" t="s">
        <v>121</v>
      </c>
      <c r="C51">
        <v>7.53</v>
      </c>
      <c r="D51" s="11">
        <f>C51/C53</f>
        <v>0.19686274509803922</v>
      </c>
    </row>
    <row r="52" spans="2:4">
      <c r="B52" t="s">
        <v>122</v>
      </c>
      <c r="C52">
        <v>30.72</v>
      </c>
      <c r="D52" s="11">
        <f>C52/C53</f>
        <v>0.80313725490196075</v>
      </c>
    </row>
    <row r="53" spans="2:4">
      <c r="B53" t="s">
        <v>123</v>
      </c>
      <c r="C53">
        <v>38.25</v>
      </c>
      <c r="D53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Naseha Sameen</cp:lastModifiedBy>
  <cp:revision/>
  <dcterms:created xsi:type="dcterms:W3CDTF">2015-04-05T14:07:49Z</dcterms:created>
  <dcterms:modified xsi:type="dcterms:W3CDTF">2020-09-16T05:37:31Z</dcterms:modified>
  <cp:category/>
  <cp:contentStatus/>
</cp:coreProperties>
</file>